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812"/>
  <workbookPr/>
  <mc:AlternateContent xmlns:mc="http://schemas.openxmlformats.org/markup-compatibility/2006">
    <mc:Choice Requires="x15">
      <x15ac:absPath xmlns:x15ac="http://schemas.microsoft.com/office/spreadsheetml/2010/11/ac" url="/Users/gasti1p/Projects/COSY_10_School/GroupProject/"/>
    </mc:Choice>
  </mc:AlternateContent>
  <bookViews>
    <workbookView xWindow="0" yWindow="460" windowWidth="28080" windowHeight="1578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1" l="1"/>
  <c r="Z12" i="1"/>
  <c r="Z11" i="1"/>
  <c r="Z14" i="1"/>
  <c r="Z15" i="1"/>
  <c r="C16" i="1"/>
  <c r="C17" i="1"/>
  <c r="C6" i="1"/>
  <c r="C7" i="1"/>
  <c r="C8" i="1"/>
  <c r="C9" i="1"/>
  <c r="C10" i="1"/>
  <c r="C11" i="1"/>
  <c r="C12" i="1"/>
  <c r="C13" i="1"/>
  <c r="C14" i="1"/>
  <c r="C15" i="1"/>
  <c r="C5" i="1"/>
  <c r="B28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E5" i="1"/>
  <c r="B31" i="1"/>
  <c r="B32" i="1"/>
  <c r="B27" i="1"/>
  <c r="B29" i="1"/>
  <c r="E6" i="1"/>
  <c r="E7" i="1"/>
  <c r="E8" i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<sst xmlns="http://schemas.openxmlformats.org/spreadsheetml/2006/main" count="29" uniqueCount="19">
  <si>
    <t>P1</t>
  </si>
  <si>
    <t>P2</t>
  </si>
  <si>
    <t>P3</t>
  </si>
  <si>
    <t>sigma11</t>
  </si>
  <si>
    <t>L</t>
  </si>
  <si>
    <t>sigma22</t>
  </si>
  <si>
    <t>sigma12</t>
  </si>
  <si>
    <t>epsilon</t>
  </si>
  <si>
    <t>m*rad</t>
  </si>
  <si>
    <t>mm*mrad</t>
  </si>
  <si>
    <t>Field [T]</t>
  </si>
  <si>
    <t>Xmax [m]</t>
  </si>
  <si>
    <t>Xmax^2</t>
  </si>
  <si>
    <t>Aperture [m]:</t>
  </si>
  <si>
    <t>Gradient [T/m]</t>
  </si>
  <si>
    <t>s22 = (P3 -s11 -2*Ls12)/L^2</t>
  </si>
  <si>
    <t>Bp</t>
  </si>
  <si>
    <t>Leff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</si>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</sst>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4"/>
      <color rgb="FF333333"/>
      <name val="Consola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11" fontId="0" fillId="3" borderId="0" xfId="0" applyNumberFormat="1" applyFill="1"/>
    <xf numFmtId="0" fontId="1" fillId="4" borderId="0" xfId="0" applyFont="1" applyFill="1"/>
    <xf numFmtId="11" fontId="0" fillId="4" borderId="0" xfId="0" applyNumberFormat="1" applyFill="1"/>
    <xf numFmtId="0" fontId="2" fillId="0" borderId="0" xfId="0" applyFon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0856744972994079"/>
                  <c:y val="-0.2755452065375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Sheet1!$D$5:$D$17</c:f>
              <c:numCache>
                <c:formatCode>0.00E+00</c:formatCode>
                <c:ptCount val="13"/>
                <c:pt idx="0">
                  <c:v>-0.923076923076923</c:v>
                </c:pt>
                <c:pt idx="1">
                  <c:v>-0.769230769230769</c:v>
                </c:pt>
                <c:pt idx="2">
                  <c:v>-0.615384615384615</c:v>
                </c:pt>
                <c:pt idx="3">
                  <c:v>-0.384615384615385</c:v>
                </c:pt>
                <c:pt idx="4">
                  <c:v>-0.230769230769231</c:v>
                </c:pt>
                <c:pt idx="5">
                  <c:v>-0.0769230769230769</c:v>
                </c:pt>
                <c:pt idx="6">
                  <c:v>-0.0384615384615385</c:v>
                </c:pt>
                <c:pt idx="7">
                  <c:v>-0.00769230769230769</c:v>
                </c:pt>
                <c:pt idx="8">
                  <c:v>0.0384615384615385</c:v>
                </c:pt>
                <c:pt idx="9">
                  <c:v>0.0769230769230769</c:v>
                </c:pt>
                <c:pt idx="10">
                  <c:v>0.153846153846154</c:v>
                </c:pt>
                <c:pt idx="11">
                  <c:v>0.230769230769231</c:v>
                </c:pt>
                <c:pt idx="12">
                  <c:v>0.307692307692308</c:v>
                </c:pt>
              </c:numCache>
            </c:numRef>
          </c:xVal>
          <c:yVal>
            <c:numRef>
              <c:f>Sheet1!$E$5:$E$17</c:f>
              <c:numCache>
                <c:formatCode>General</c:formatCode>
                <c:ptCount val="13"/>
                <c:pt idx="0">
                  <c:v>3.9175081E-5</c:v>
                </c:pt>
                <c:pt idx="1">
                  <c:v>2.4117921E-5</c:v>
                </c:pt>
                <c:pt idx="2">
                  <c:v>1.279993729E-5</c:v>
                </c:pt>
                <c:pt idx="3">
                  <c:v>2.572816E-6</c:v>
                </c:pt>
                <c:pt idx="4">
                  <c:v>3.877179289E-7</c:v>
                </c:pt>
                <c:pt idx="5">
                  <c:v>1.4382245476E-6</c:v>
                </c:pt>
                <c:pt idx="6">
                  <c:v>1.81413961E-6</c:v>
                </c:pt>
                <c:pt idx="7">
                  <c:v>2.42020249E-6</c:v>
                </c:pt>
                <c:pt idx="8">
                  <c:v>3.7798747561E-6</c:v>
                </c:pt>
                <c:pt idx="9">
                  <c:v>5.13883561E-6</c:v>
                </c:pt>
                <c:pt idx="10">
                  <c:v>8.462281E-6</c:v>
                </c:pt>
                <c:pt idx="11">
                  <c:v>1.259469121E-5</c:v>
                </c:pt>
                <c:pt idx="12">
                  <c:v>1.75111282369E-5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0F-429A-9591-15CD8466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0912912"/>
        <c:axId val="-2016840032"/>
      </c:scatterChart>
      <c:valAx>
        <c:axId val="-2080912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Gradient [T/m]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16840032"/>
        <c:crosses val="autoZero"/>
        <c:crossBetween val="midCat"/>
      </c:valAx>
      <c:valAx>
        <c:axId val="-20168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Vmax^2</a:t>
                </a:r>
                <a:r>
                  <a:rPr lang="en-US" sz="1400" baseline="0"/>
                  <a:t> [m]</a:t>
                </a:r>
                <a:endParaRPr 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0912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9557214439104"/>
          <c:y val="0.159348792761891"/>
          <c:w val="0.139569113778133"/>
          <c:h val="0.191632750639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0856744972994079"/>
                  <c:y val="-0.2755452065375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Sheet1!$C$5:$C$17</c:f>
              <c:numCache>
                <c:formatCode>0.00E+00</c:formatCode>
                <c:ptCount val="13"/>
                <c:pt idx="0">
                  <c:v>-0.392423076923077</c:v>
                </c:pt>
                <c:pt idx="1">
                  <c:v>-0.327019230769231</c:v>
                </c:pt>
                <c:pt idx="2">
                  <c:v>-0.261615384615385</c:v>
                </c:pt>
                <c:pt idx="3">
                  <c:v>-0.163509615384615</c:v>
                </c:pt>
                <c:pt idx="4">
                  <c:v>-0.0981057692307692</c:v>
                </c:pt>
                <c:pt idx="5">
                  <c:v>-0.0327019230769231</c:v>
                </c:pt>
                <c:pt idx="6">
                  <c:v>-0.0163509615384615</c:v>
                </c:pt>
                <c:pt idx="7">
                  <c:v>-0.00327019230769231</c:v>
                </c:pt>
                <c:pt idx="8">
                  <c:v>0.0163509615384615</c:v>
                </c:pt>
                <c:pt idx="9">
                  <c:v>0.0327019230769231</c:v>
                </c:pt>
                <c:pt idx="10">
                  <c:v>0.0654038461538461</c:v>
                </c:pt>
                <c:pt idx="11">
                  <c:v>0.0981057692307692</c:v>
                </c:pt>
                <c:pt idx="12">
                  <c:v>0.130807692307692</c:v>
                </c:pt>
              </c:numCache>
            </c:numRef>
          </c:xVal>
          <c:yVal>
            <c:numRef>
              <c:f>Sheet1!$E$5:$E$17</c:f>
              <c:numCache>
                <c:formatCode>General</c:formatCode>
                <c:ptCount val="13"/>
                <c:pt idx="0">
                  <c:v>3.9175081E-5</c:v>
                </c:pt>
                <c:pt idx="1">
                  <c:v>2.4117921E-5</c:v>
                </c:pt>
                <c:pt idx="2">
                  <c:v>1.279993729E-5</c:v>
                </c:pt>
                <c:pt idx="3">
                  <c:v>2.572816E-6</c:v>
                </c:pt>
                <c:pt idx="4">
                  <c:v>3.877179289E-7</c:v>
                </c:pt>
                <c:pt idx="5">
                  <c:v>1.4382245476E-6</c:v>
                </c:pt>
                <c:pt idx="6">
                  <c:v>1.81413961E-6</c:v>
                </c:pt>
                <c:pt idx="7">
                  <c:v>2.42020249E-6</c:v>
                </c:pt>
                <c:pt idx="8">
                  <c:v>3.7798747561E-6</c:v>
                </c:pt>
                <c:pt idx="9">
                  <c:v>5.13883561E-6</c:v>
                </c:pt>
                <c:pt idx="10">
                  <c:v>8.462281E-6</c:v>
                </c:pt>
                <c:pt idx="11">
                  <c:v>1.259469121E-5</c:v>
                </c:pt>
                <c:pt idx="12">
                  <c:v>1.75111282369E-5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0F-429A-9591-15CD8466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9384032"/>
        <c:axId val="-1999007920"/>
      </c:scatterChart>
      <c:valAx>
        <c:axId val="-199938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9007920"/>
        <c:crosses val="autoZero"/>
        <c:crossBetween val="midCat"/>
      </c:valAx>
      <c:valAx>
        <c:axId val="-199900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Vmax^2</a:t>
                </a:r>
                <a:r>
                  <a:rPr lang="en-US" sz="1400" baseline="0"/>
                  <a:t> [m]</a:t>
                </a:r>
                <a:endParaRPr 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9384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9557214439104"/>
          <c:y val="0.159348792761891"/>
          <c:w val="0.139569113778133"/>
          <c:h val="0.191632750639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29163</xdr:colOff>
      <xdr:row>39</xdr:row>
      <xdr:rowOff>19441</xdr:rowOff>
    </xdr:from>
    <xdr:to>
      <xdr:col>23</xdr:col>
      <xdr:colOff>16463</xdr:colOff>
      <xdr:row>71</xdr:row>
      <xdr:rowOff>117277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A2849B9F-291D-4CC0-9C56-C00E9EDE5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658519</xdr:colOff>
      <xdr:row>0</xdr:row>
      <xdr:rowOff>0</xdr:rowOff>
    </xdr:from>
    <xdr:to>
      <xdr:col>22</xdr:col>
      <xdr:colOff>645820</xdr:colOff>
      <xdr:row>32</xdr:row>
      <xdr:rowOff>50799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2849B9F-291D-4CC0-9C56-C00E9EDE5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zoomScale="81" workbookViewId="0">
      <selection activeCell="E26" sqref="E26"/>
    </sheetView>
  </sheetViews>
  <sheetFormatPr baseColWidth="10" defaultColWidth="8.83203125" defaultRowHeight="15" x14ac:dyDescent="0.2"/>
  <cols>
    <col min="1" max="1" width="11" customWidth="1"/>
    <col min="2" max="2" width="11.1640625" bestFit="1" customWidth="1"/>
    <col min="3" max="3" width="12.1640625" bestFit="1" customWidth="1"/>
    <col min="4" max="4" width="13.5" customWidth="1"/>
  </cols>
  <sheetData>
    <row r="1" spans="1:27" x14ac:dyDescent="0.2">
      <c r="A1" t="s">
        <v>16</v>
      </c>
      <c r="B1">
        <v>0.8</v>
      </c>
    </row>
    <row r="2" spans="1:27" x14ac:dyDescent="0.2">
      <c r="A2" s="4" t="s">
        <v>13</v>
      </c>
      <c r="B2" s="5">
        <v>0.13</v>
      </c>
    </row>
    <row r="3" spans="1:27" x14ac:dyDescent="0.2">
      <c r="A3" t="s">
        <v>17</v>
      </c>
      <c r="B3">
        <v>0.34010000000000001</v>
      </c>
    </row>
    <row r="4" spans="1:27" x14ac:dyDescent="0.2">
      <c r="A4" s="3" t="s">
        <v>10</v>
      </c>
      <c r="B4" s="3" t="s">
        <v>11</v>
      </c>
      <c r="C4" s="10" t="s">
        <v>18</v>
      </c>
      <c r="D4" s="3" t="s">
        <v>14</v>
      </c>
      <c r="E4" s="3" t="s">
        <v>12</v>
      </c>
    </row>
    <row r="5" spans="1:27" x14ac:dyDescent="0.2">
      <c r="A5">
        <v>-0.12</v>
      </c>
      <c r="B5" s="1">
        <v>6.2589999999999998E-3</v>
      </c>
      <c r="C5" s="1">
        <f>D5*B$3/B$1</f>
        <v>-0.39242307692307693</v>
      </c>
      <c r="D5" s="1">
        <f>A5/B$2</f>
        <v>-0.92307692307692302</v>
      </c>
      <c r="E5">
        <f>(B5)^2</f>
        <v>3.9175080999999998E-5</v>
      </c>
      <c r="Y5" s="4" t="s">
        <v>0</v>
      </c>
      <c r="Z5" s="6">
        <v>4.0000000000000002E-4</v>
      </c>
    </row>
    <row r="6" spans="1:27" x14ac:dyDescent="0.2">
      <c r="A6">
        <v>-0.1</v>
      </c>
      <c r="B6" s="1">
        <v>4.9109999999999996E-3</v>
      </c>
      <c r="C6" s="1">
        <f t="shared" ref="C6:C17" si="0">D6*B$3/B$1</f>
        <v>-0.32701923076923078</v>
      </c>
      <c r="D6" s="1">
        <f t="shared" ref="D6:D17" si="1">A6/B$2</f>
        <v>-0.76923076923076927</v>
      </c>
      <c r="E6">
        <f t="shared" ref="E6:E17" si="2">(B6)^2</f>
        <v>2.4117920999999996E-5</v>
      </c>
      <c r="Y6" s="4" t="s">
        <v>1</v>
      </c>
      <c r="Z6" s="6">
        <v>6.0000000000000002E-5</v>
      </c>
    </row>
    <row r="7" spans="1:27" x14ac:dyDescent="0.2">
      <c r="A7">
        <v>-0.08</v>
      </c>
      <c r="B7" s="1">
        <v>3.5777000000000001E-3</v>
      </c>
      <c r="C7" s="1">
        <f t="shared" si="0"/>
        <v>-0.26161538461538464</v>
      </c>
      <c r="D7" s="1">
        <f t="shared" si="1"/>
        <v>-0.61538461538461542</v>
      </c>
      <c r="E7">
        <f t="shared" si="2"/>
        <v>1.279993729E-5</v>
      </c>
      <c r="Y7" s="4" t="s">
        <v>2</v>
      </c>
      <c r="Z7" s="6">
        <v>3.0000000000000001E-6</v>
      </c>
    </row>
    <row r="8" spans="1:27" x14ac:dyDescent="0.2">
      <c r="A8">
        <v>-0.05</v>
      </c>
      <c r="B8" s="1">
        <v>1.604E-3</v>
      </c>
      <c r="C8" s="1">
        <f t="shared" si="0"/>
        <v>-0.16350961538461539</v>
      </c>
      <c r="D8" s="1">
        <f t="shared" si="1"/>
        <v>-0.38461538461538464</v>
      </c>
      <c r="E8">
        <f t="shared" si="2"/>
        <v>2.5728159999999998E-6</v>
      </c>
      <c r="Y8" s="4" t="s">
        <v>4</v>
      </c>
      <c r="Z8" s="6">
        <v>6.0850499999999998</v>
      </c>
    </row>
    <row r="9" spans="1:27" x14ac:dyDescent="0.2">
      <c r="A9">
        <v>-0.03</v>
      </c>
      <c r="B9" s="1">
        <v>6.2266999999999997E-4</v>
      </c>
      <c r="C9" s="1">
        <f t="shared" si="0"/>
        <v>-9.8105769230769233E-2</v>
      </c>
      <c r="D9" s="1">
        <f t="shared" si="1"/>
        <v>-0.23076923076923075</v>
      </c>
      <c r="E9">
        <f t="shared" si="2"/>
        <v>3.8771792889999996E-7</v>
      </c>
    </row>
    <row r="10" spans="1:27" x14ac:dyDescent="0.2">
      <c r="A10">
        <v>-0.01</v>
      </c>
      <c r="B10" s="1">
        <v>1.19926E-3</v>
      </c>
      <c r="C10" s="1">
        <f t="shared" si="0"/>
        <v>-3.270192307692308E-2</v>
      </c>
      <c r="D10" s="1">
        <f t="shared" si="1"/>
        <v>-7.6923076923076927E-2</v>
      </c>
      <c r="E10">
        <f t="shared" si="2"/>
        <v>1.4382245475999999E-6</v>
      </c>
      <c r="Y10" s="7" t="s">
        <v>3</v>
      </c>
      <c r="Z10" s="8">
        <f>Z5/Z8^2</f>
        <v>1.0802684417736548E-5</v>
      </c>
    </row>
    <row r="11" spans="1:27" x14ac:dyDescent="0.2">
      <c r="A11">
        <v>-5.0000000000000001E-3</v>
      </c>
      <c r="B11" s="1">
        <v>1.3469000000000001E-3</v>
      </c>
      <c r="C11" s="1">
        <f t="shared" si="0"/>
        <v>-1.635096153846154E-2</v>
      </c>
      <c r="D11" s="1">
        <f t="shared" si="1"/>
        <v>-3.8461538461538464E-2</v>
      </c>
      <c r="E11">
        <f t="shared" si="2"/>
        <v>1.81413961E-6</v>
      </c>
      <c r="Y11" s="7" t="s">
        <v>5</v>
      </c>
      <c r="Z11" s="8">
        <f>(Z7-Z10-2*Z8*Z12)/Z8^2</f>
        <v>1.0647269425169586E-7</v>
      </c>
    </row>
    <row r="12" spans="1:27" x14ac:dyDescent="0.2">
      <c r="A12">
        <v>-1E-3</v>
      </c>
      <c r="B12" s="1">
        <v>1.5556999999999999E-3</v>
      </c>
      <c r="C12" s="1">
        <f t="shared" si="0"/>
        <v>-3.2701923076923077E-3</v>
      </c>
      <c r="D12" s="1">
        <f t="shared" si="1"/>
        <v>-7.6923076923076919E-3</v>
      </c>
      <c r="E12">
        <f t="shared" si="2"/>
        <v>2.4202024899999996E-6</v>
      </c>
      <c r="Y12" s="7" t="s">
        <v>6</v>
      </c>
      <c r="Z12" s="8">
        <f>(Z6/2-(Z5/Z8))/Z8^2</f>
        <v>-9.6508143836541455E-7</v>
      </c>
    </row>
    <row r="13" spans="1:27" x14ac:dyDescent="0.2">
      <c r="A13">
        <v>5.0000000000000001E-3</v>
      </c>
      <c r="B13" s="1">
        <v>1.9441899999999999E-3</v>
      </c>
      <c r="C13" s="1">
        <f t="shared" si="0"/>
        <v>1.635096153846154E-2</v>
      </c>
      <c r="D13" s="1">
        <f t="shared" si="1"/>
        <v>3.8461538461538464E-2</v>
      </c>
      <c r="E13">
        <f t="shared" si="2"/>
        <v>3.7798747560999998E-6</v>
      </c>
    </row>
    <row r="14" spans="1:27" x14ac:dyDescent="0.2">
      <c r="A14">
        <v>0.01</v>
      </c>
      <c r="B14" s="1">
        <v>2.2669000000000001E-3</v>
      </c>
      <c r="C14" s="1">
        <f t="shared" si="0"/>
        <v>3.270192307692308E-2</v>
      </c>
      <c r="D14" s="1">
        <f t="shared" si="1"/>
        <v>7.6923076923076927E-2</v>
      </c>
      <c r="E14">
        <f t="shared" si="2"/>
        <v>5.13883561E-6</v>
      </c>
      <c r="Y14" s="3" t="s">
        <v>7</v>
      </c>
      <c r="Z14" s="2">
        <f>SQRT(Z10*Z11-Z12^2)</f>
        <v>4.6776995674130779E-7</v>
      </c>
      <c r="AA14" s="2" t="s">
        <v>8</v>
      </c>
    </row>
    <row r="15" spans="1:27" x14ac:dyDescent="0.2">
      <c r="A15">
        <v>0.02</v>
      </c>
      <c r="B15" s="1">
        <v>2.9090000000000001E-3</v>
      </c>
      <c r="C15" s="1">
        <f t="shared" si="0"/>
        <v>6.540384615384616E-2</v>
      </c>
      <c r="D15" s="1">
        <f t="shared" si="1"/>
        <v>0.15384615384615385</v>
      </c>
      <c r="E15">
        <f t="shared" si="2"/>
        <v>8.462281E-6</v>
      </c>
      <c r="Y15" s="2"/>
      <c r="Z15" s="3">
        <f>Z14*1000000</f>
        <v>0.46776995674130778</v>
      </c>
      <c r="AA15" s="3" t="s">
        <v>9</v>
      </c>
    </row>
    <row r="16" spans="1:27" x14ac:dyDescent="0.2">
      <c r="A16">
        <v>0.03</v>
      </c>
      <c r="B16" s="1">
        <v>3.5488999999999998E-3</v>
      </c>
      <c r="C16" s="1">
        <f t="shared" si="0"/>
        <v>9.8105769230769233E-2</v>
      </c>
      <c r="D16" s="1">
        <f t="shared" si="1"/>
        <v>0.23076923076923075</v>
      </c>
      <c r="E16">
        <f t="shared" si="2"/>
        <v>1.2594691209999998E-5</v>
      </c>
    </row>
    <row r="17" spans="1:5" x14ac:dyDescent="0.2">
      <c r="A17">
        <v>0.04</v>
      </c>
      <c r="B17" s="1">
        <v>4.1846299999999999E-3</v>
      </c>
      <c r="C17" s="1">
        <f t="shared" si="0"/>
        <v>0.13080769230769232</v>
      </c>
      <c r="D17" s="1">
        <f t="shared" si="1"/>
        <v>0.30769230769230771</v>
      </c>
      <c r="E17">
        <f t="shared" si="2"/>
        <v>1.75111282369E-5</v>
      </c>
    </row>
    <row r="22" spans="1:5" x14ac:dyDescent="0.2">
      <c r="A22" s="4" t="s">
        <v>0</v>
      </c>
      <c r="B22" s="6">
        <v>7.2000000000000002E-5</v>
      </c>
    </row>
    <row r="23" spans="1:5" x14ac:dyDescent="0.2">
      <c r="A23" s="4" t="s">
        <v>1</v>
      </c>
      <c r="B23" s="6">
        <v>3.0000000000000001E-5</v>
      </c>
    </row>
    <row r="24" spans="1:5" x14ac:dyDescent="0.2">
      <c r="A24" s="4" t="s">
        <v>2</v>
      </c>
      <c r="B24" s="6">
        <v>3.0000000000000001E-6</v>
      </c>
    </row>
    <row r="25" spans="1:5" x14ac:dyDescent="0.2">
      <c r="A25" s="4" t="s">
        <v>4</v>
      </c>
      <c r="B25" s="6">
        <v>6.0850499999999998</v>
      </c>
    </row>
    <row r="27" spans="1:5" x14ac:dyDescent="0.2">
      <c r="A27" s="7" t="s">
        <v>3</v>
      </c>
      <c r="B27" s="8">
        <f>B22/B25^2</f>
        <v>1.9444831951925788E-6</v>
      </c>
    </row>
    <row r="28" spans="1:5" ht="19" x14ac:dyDescent="0.25">
      <c r="A28" s="7" t="s">
        <v>5</v>
      </c>
      <c r="B28" s="8">
        <f>(B24-(B22/B25^2))/B25^2</f>
        <v>2.8506037349880501E-8</v>
      </c>
      <c r="D28" s="9" t="s">
        <v>15</v>
      </c>
    </row>
    <row r="29" spans="1:5" x14ac:dyDescent="0.2">
      <c r="A29" s="7" t="s">
        <v>6</v>
      </c>
      <c r="B29" s="8">
        <f>(B23/2-(B22/B25))/B25^2</f>
        <v>8.554976711990258E-8</v>
      </c>
    </row>
    <row r="31" spans="1:5" x14ac:dyDescent="0.2">
      <c r="A31" s="3" t="s">
        <v>7</v>
      </c>
      <c r="B31" s="2">
        <f>SQRT(B27*B28-B29^2)</f>
        <v>2.1934162380657499E-7</v>
      </c>
      <c r="C31" s="2" t="s">
        <v>8</v>
      </c>
    </row>
    <row r="32" spans="1:5" x14ac:dyDescent="0.2">
      <c r="A32" s="2"/>
      <c r="B32" s="3">
        <f>B31*1000000</f>
        <v>0.21934162380657499</v>
      </c>
      <c r="C32" s="3" t="s">
        <v>9</v>
      </c>
    </row>
    <row r="39" spans="2:2" x14ac:dyDescent="0.2">
      <c r="B3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Madhawa</dc:creator>
  <cp:lastModifiedBy>Microsoft Office User</cp:lastModifiedBy>
  <dcterms:created xsi:type="dcterms:W3CDTF">2018-09-11T18:27:34Z</dcterms:created>
  <dcterms:modified xsi:type="dcterms:W3CDTF">2018-09-14T03:15:19Z</dcterms:modified>
</cp:coreProperties>
</file>